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Y:\Meldunki\Meldunki 2025\IV Kwartał 2025\"/>
    </mc:Choice>
  </mc:AlternateContent>
  <xr:revisionPtr revIDLastSave="0" documentId="13_ncr:1_{B896A6D2-E8F8-4BAF-A298-F33358628EF9}" xr6:coauthVersionLast="47" xr6:coauthVersionMax="47" xr10:uidLastSave="{00000000-0000-0000-0000-000000000000}"/>
  <bookViews>
    <workbookView xWindow="-93" yWindow="-93" windowWidth="25786" windowHeight="13866" xr2:uid="{49DDE9FE-DA14-4B22-A844-1888CF87F16B}"/>
  </bookViews>
  <sheets>
    <sheet name="rejestr_wyborcow_2025_kw_4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5" i="1" l="1"/>
  <c r="A6" i="1"/>
  <c r="A7" i="1"/>
  <c r="A8" i="1"/>
  <c r="A9" i="1"/>
  <c r="A10" i="1"/>
  <c r="A11" i="1"/>
  <c r="A12" i="1"/>
  <c r="A14" i="1"/>
  <c r="A15" i="1"/>
  <c r="A16" i="1"/>
  <c r="A17" i="1"/>
  <c r="A18" i="1"/>
  <c r="A19" i="1"/>
  <c r="A20" i="1"/>
  <c r="A21" i="1"/>
  <c r="A22" i="1"/>
  <c r="A23" i="1"/>
  <c r="A24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1" i="1"/>
</calcChain>
</file>

<file path=xl/sharedStrings.xml><?xml version="1.0" encoding="utf-8"?>
<sst xmlns="http://schemas.openxmlformats.org/spreadsheetml/2006/main" count="86" uniqueCount="56">
  <si>
    <t>Kod TERYT</t>
  </si>
  <si>
    <t>Gmina</t>
  </si>
  <si>
    <t>Powiat</t>
  </si>
  <si>
    <t>Liczba mieszkańców</t>
  </si>
  <si>
    <t>Liczba wyborców ogółem</t>
  </si>
  <si>
    <t>Liczba wyborców ujętych w stałym obwodzie w CRW z urzędu na podstawie adresu stałego zameldowania</t>
  </si>
  <si>
    <t>Liczba wyborców ujętych w stałym obwodzie w CRW na wniosek</t>
  </si>
  <si>
    <t>w tym liczba wyborców posiadających obywatelstwo krajów UE</t>
  </si>
  <si>
    <t>w tym liczba wyborców posiadających obywatelstwo UK</t>
  </si>
  <si>
    <t>Liczba osób pozbawionych prawa wybierania ogółem</t>
  </si>
  <si>
    <t>w tym liczba osób pozbawionych prawa wybierania posiadających obywatelstwo krajów UE</t>
  </si>
  <si>
    <t>w tym liczba osób pozbawionych prawa wybierania posiadających obywatelstwo UK</t>
  </si>
  <si>
    <t>Powiat bełchatowski</t>
  </si>
  <si>
    <t>m. Bełchatów</t>
  </si>
  <si>
    <t>bełchatowski</t>
  </si>
  <si>
    <t>Piotrków Trybunalski</t>
  </si>
  <si>
    <t>gm. Bełchatów</t>
  </si>
  <si>
    <t>gm. Drużbice</t>
  </si>
  <si>
    <t>gm. Kleszczów</t>
  </si>
  <si>
    <t>gm. Kluki</t>
  </si>
  <si>
    <t>gm. Rusiec</t>
  </si>
  <si>
    <t>gm. Szczerców</t>
  </si>
  <si>
    <t>gm. Zelów</t>
  </si>
  <si>
    <t>Powiat piotrkowski</t>
  </si>
  <si>
    <t>gm. Aleksandrów</t>
  </si>
  <si>
    <t>piotrkowski</t>
  </si>
  <si>
    <t>gm. Czarnocin</t>
  </si>
  <si>
    <t>gm. Gorzkowice</t>
  </si>
  <si>
    <t>gm. Grabica</t>
  </si>
  <si>
    <t>gm. Łęki Szlacheckie</t>
  </si>
  <si>
    <t>gm. Moszczenica</t>
  </si>
  <si>
    <t>gm. Ręczno</t>
  </si>
  <si>
    <t>gm. Rozprza</t>
  </si>
  <si>
    <t>gm. Sulejów</t>
  </si>
  <si>
    <t>gm. Wola Krzysztoporska</t>
  </si>
  <si>
    <t>gm. Wolbórz</t>
  </si>
  <si>
    <t>Powiat radomszczański</t>
  </si>
  <si>
    <t>m. Radomsko</t>
  </si>
  <si>
    <t>radomszczański</t>
  </si>
  <si>
    <t>gm. Dobryszyce</t>
  </si>
  <si>
    <t>gm. Gidle</t>
  </si>
  <si>
    <t>gm. Gomunice</t>
  </si>
  <si>
    <t>gm. Kamieńsk</t>
  </si>
  <si>
    <t>gm. Kobiele Wielkie</t>
  </si>
  <si>
    <t>gm. Kodrąb</t>
  </si>
  <si>
    <t>gm. Lgota Wielka</t>
  </si>
  <si>
    <t>gm. Ładzice</t>
  </si>
  <si>
    <t>gm. Masłowice</t>
  </si>
  <si>
    <t>gm. Przedbórz</t>
  </si>
  <si>
    <t>gm. Radomsko</t>
  </si>
  <si>
    <t>gm. Wielgomłyny</t>
  </si>
  <si>
    <t>gm. Żytno</t>
  </si>
  <si>
    <t>Miasto na prawach powiatu</t>
  </si>
  <si>
    <t>m. Piotrków Trybunalski</t>
  </si>
  <si>
    <t>Suma</t>
  </si>
  <si>
    <t>Delegatura KBW w Piotrkowie Trybunalskim - dane za IV kwartał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</si>
</sst>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sz val="18"/>
      <color theme="3"/>
      <name val="Aptos Display"/>
      <family val="2"/>
      <charset val="238"/>
      <scheme val="major"/>
    </font>
    <font>
      <b/>
      <sz val="15"/>
      <color theme="3"/>
      <name val="Aptos Narrow"/>
      <family val="2"/>
      <charset val="238"/>
      <scheme val="minor"/>
    </font>
    <font>
      <b/>
      <sz val="13"/>
      <color theme="3"/>
      <name val="Aptos Narrow"/>
      <family val="2"/>
      <charset val="238"/>
      <scheme val="minor"/>
    </font>
    <font>
      <b/>
      <sz val="11"/>
      <color theme="3"/>
      <name val="Aptos Narrow"/>
      <family val="2"/>
      <charset val="238"/>
      <scheme val="minor"/>
    </font>
    <font>
      <sz val="11"/>
      <color rgb="FF006100"/>
      <name val="Aptos Narrow"/>
      <family val="2"/>
      <charset val="238"/>
      <scheme val="minor"/>
    </font>
    <font>
      <sz val="11"/>
      <color rgb="FF9C0006"/>
      <name val="Aptos Narrow"/>
      <family val="2"/>
      <charset val="238"/>
      <scheme val="minor"/>
    </font>
    <font>
      <sz val="11"/>
      <color rgb="FF9C5700"/>
      <name val="Aptos Narrow"/>
      <family val="2"/>
      <charset val="238"/>
      <scheme val="minor"/>
    </font>
    <font>
      <sz val="11"/>
      <color rgb="FF3F3F76"/>
      <name val="Aptos Narrow"/>
      <family val="2"/>
      <charset val="238"/>
      <scheme val="minor"/>
    </font>
    <font>
      <b/>
      <sz val="11"/>
      <color rgb="FF3F3F3F"/>
      <name val="Aptos Narrow"/>
      <family val="2"/>
      <charset val="238"/>
      <scheme val="minor"/>
    </font>
    <font>
      <b/>
      <sz val="11"/>
      <color rgb="FFFA7D00"/>
      <name val="Aptos Narrow"/>
      <family val="2"/>
      <charset val="238"/>
      <scheme val="minor"/>
    </font>
    <font>
      <sz val="11"/>
      <color rgb="FFFA7D00"/>
      <name val="Aptos Narrow"/>
      <family val="2"/>
      <charset val="238"/>
      <scheme val="minor"/>
    </font>
    <font>
      <b/>
      <sz val="11"/>
      <color theme="0"/>
      <name val="Aptos Narrow"/>
      <family val="2"/>
      <charset val="238"/>
      <scheme val="minor"/>
    </font>
    <font>
      <sz val="11"/>
      <color rgb="FFFF0000"/>
      <name val="Aptos Narrow"/>
      <family val="2"/>
      <charset val="238"/>
      <scheme val="minor"/>
    </font>
    <font>
      <i/>
      <sz val="11"/>
      <color rgb="FF7F7F7F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sz val="11"/>
      <color theme="0"/>
      <name val="Aptos Narrow"/>
      <family val="2"/>
      <charset val="238"/>
      <scheme val="minor"/>
    </font>
    <font>
      <b/>
      <i/>
      <sz val="12"/>
      <color rgb="FF000000"/>
      <name val="Calibri"/>
      <family val="2"/>
      <charset val="238"/>
    </font>
    <font>
      <b/>
      <sz val="9"/>
      <color rgb="FF000000"/>
      <name val="Calibri"/>
      <family val="2"/>
      <charset val="238"/>
    </font>
    <font>
      <sz val="9"/>
      <color rgb="FF000000"/>
      <name val="Calibri"/>
      <family val="2"/>
      <charset val="238"/>
    </font>
    <font>
      <b/>
      <sz val="11"/>
      <color theme="1"/>
      <name val="Aptos Narrow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9FF99"/>
        <bgColor rgb="FFCCFFFF"/>
      </patternFill>
    </fill>
    <fill>
      <patternFill patternType="solid">
        <fgColor rgb="FF66CCFF"/>
        <bgColor rgb="FF33CCCC"/>
      </patternFill>
    </fill>
    <fill>
      <patternFill patternType="solid">
        <fgColor rgb="FFFF99CC"/>
        <bgColor rgb="FFFF8080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6">
    <xf numFmtId="0" fontId="0" fillId="0" borderId="0" xfId="0"/>
    <xf numFmtId="0" fontId="0" fillId="0" borderId="0" xfId="0" applyAlignment="1">
      <alignment horizontal="center" vertical="center"/>
    </xf>
    <xf numFmtId="0" fontId="18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20" fillId="0" borderId="0" xfId="0" applyFont="1" applyAlignment="1">
      <alignment vertical="center" wrapText="1"/>
    </xf>
    <xf numFmtId="0" fontId="21" fillId="0" borderId="0" xfId="0" applyFont="1"/>
    <xf numFmtId="0" fontId="0" fillId="0" borderId="10" xfId="0" applyBorder="1"/>
    <xf numFmtId="0" fontId="0" fillId="0" borderId="10" xfId="0" applyBorder="1" applyAlignment="1">
      <alignment horizontal="center" vertical="center"/>
    </xf>
    <xf numFmtId="0" fontId="19" fillId="0" borderId="11" xfId="0" applyFont="1" applyBorder="1" applyAlignment="1">
      <alignment horizontal="center" vertical="center" wrapText="1"/>
    </xf>
    <xf numFmtId="0" fontId="19" fillId="33" borderId="11" xfId="0" applyFont="1" applyFill="1" applyBorder="1" applyAlignment="1">
      <alignment horizontal="center" vertical="center" wrapText="1"/>
    </xf>
    <xf numFmtId="0" fontId="19" fillId="34" borderId="11" xfId="0" applyFont="1" applyFill="1" applyBorder="1" applyAlignment="1">
      <alignment horizontal="center" vertical="center" wrapText="1"/>
    </xf>
    <xf numFmtId="0" fontId="19" fillId="35" borderId="11" xfId="0" applyFont="1" applyFill="1" applyBorder="1" applyAlignment="1">
      <alignment horizontal="center" vertical="center" wrapText="1"/>
    </xf>
    <xf numFmtId="0" fontId="21" fillId="0" borderId="12" xfId="0" applyFont="1" applyBorder="1"/>
    <xf numFmtId="0" fontId="21" fillId="0" borderId="12" xfId="0" applyFont="1" applyBorder="1" applyAlignment="1">
      <alignment horizontal="center" vertical="center"/>
    </xf>
    <xf numFmtId="0" fontId="21" fillId="0" borderId="14" xfId="0" applyFont="1" applyBorder="1"/>
    <xf numFmtId="0" fontId="21" fillId="0" borderId="14" xfId="0" applyFont="1" applyBorder="1" applyAlignment="1">
      <alignment horizontal="center" vertical="center"/>
    </xf>
    <xf numFmtId="0" fontId="21" fillId="0" borderId="15" xfId="0" applyFont="1" applyBorder="1" applyAlignment="1">
      <alignment horizontal="center" vertical="center"/>
    </xf>
    <xf numFmtId="0" fontId="0" fillId="0" borderId="16" xfId="0" applyBorder="1"/>
    <xf numFmtId="0" fontId="0" fillId="0" borderId="17" xfId="0" applyBorder="1" applyAlignment="1">
      <alignment horizontal="center" vertical="center"/>
    </xf>
    <xf numFmtId="0" fontId="0" fillId="0" borderId="18" xfId="0" applyBorder="1"/>
    <xf numFmtId="0" fontId="0" fillId="0" borderId="19" xfId="0" applyBorder="1"/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21" fillId="0" borderId="13" xfId="0" applyFont="1" applyBorder="1" applyAlignment="1">
      <alignment horizontal="left"/>
    </xf>
    <xf numFmtId="0" fontId="21" fillId="0" borderId="14" xfId="0" applyFont="1" applyBorder="1" applyAlignment="1">
      <alignment horizontal="left"/>
    </xf>
  </cellXfs>
  <cellStyles count="42">
    <cellStyle name="20% — akcent 1" xfId="19" builtinId="30" customBuiltin="1"/>
    <cellStyle name="20% — akcent 2" xfId="23" builtinId="34" customBuiltin="1"/>
    <cellStyle name="20% — akcent 3" xfId="27" builtinId="38" customBuiltin="1"/>
    <cellStyle name="20% — akcent 4" xfId="31" builtinId="42" customBuiltin="1"/>
    <cellStyle name="20% — akcent 5" xfId="35" builtinId="46" customBuiltin="1"/>
    <cellStyle name="20% — akcent 6" xfId="39" builtinId="50" customBuiltin="1"/>
    <cellStyle name="40% — akcent 1" xfId="20" builtinId="31" customBuiltin="1"/>
    <cellStyle name="40% — akcent 2" xfId="24" builtinId="35" customBuiltin="1"/>
    <cellStyle name="40% — akcent 3" xfId="28" builtinId="39" customBuiltin="1"/>
    <cellStyle name="40% — akcent 4" xfId="32" builtinId="43" customBuiltin="1"/>
    <cellStyle name="40% — akcent 5" xfId="36" builtinId="47" customBuiltin="1"/>
    <cellStyle name="40% — akcent 6" xfId="40" builtinId="51" customBuiltin="1"/>
    <cellStyle name="60% — akcent 1" xfId="21" builtinId="32" customBuiltin="1"/>
    <cellStyle name="60% — akcent 2" xfId="25" builtinId="36" customBuiltin="1"/>
    <cellStyle name="60% — akcent 3" xfId="29" builtinId="40" customBuiltin="1"/>
    <cellStyle name="60% — akcent 4" xfId="33" builtinId="44" customBuiltin="1"/>
    <cellStyle name="60% — akcent 5" xfId="37" builtinId="48" customBuiltin="1"/>
    <cellStyle name="60% — akcent 6" xfId="41" builtinId="52" customBuiltin="1"/>
    <cellStyle name="Akcent 1" xfId="18" builtinId="29" customBuiltin="1"/>
    <cellStyle name="Akcent 2" xfId="22" builtinId="33" customBuiltin="1"/>
    <cellStyle name="Akcent 3" xfId="26" builtinId="37" customBuiltin="1"/>
    <cellStyle name="Akcent 4" xfId="30" builtinId="41" customBuiltin="1"/>
    <cellStyle name="Akcent 5" xfId="34" builtinId="45" customBuiltin="1"/>
    <cellStyle name="Akcent 6" xfId="38" builtinId="49" customBuiltin="1"/>
    <cellStyle name="Dane wejściowe" xfId="9" builtinId="20" customBuiltin="1"/>
    <cellStyle name="Dane wyjściowe" xfId="10" builtinId="21" customBuiltin="1"/>
    <cellStyle name="Dobry" xfId="6" builtinId="26" customBuiltin="1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y" xfId="8" builtinId="28" customBuiltin="1"/>
    <cellStyle name="Normalny" xfId="0" builtinId="0"/>
    <cellStyle name="Obliczenia" xfId="11" builtinId="22" customBuiltin="1"/>
    <cellStyle name="Suma" xfId="17" builtinId="25" customBuiltin="1"/>
    <cellStyle name="Tekst objaśnienia" xfId="16" builtinId="53" customBuiltin="1"/>
    <cellStyle name="Tekst ostrzeżenia" xfId="14" builtinId="11" customBuiltin="1"/>
    <cellStyle name="Tytuł" xfId="1" builtinId="15" customBuiltin="1"/>
    <cellStyle name="Uwaga" xfId="15" builtinId="10" customBuiltin="1"/>
    <cellStyle name="Zły" xfId="7" builtinId="27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CF7F2A-3584-4E07-8896-2C56AA0609FD}">
  <dimension ref="A1:L42"/>
  <sheetViews>
    <sheetView tabSelected="1" workbookViewId="0">
      <selection activeCell="L1" sqref="F1:L1048576"/>
    </sheetView>
  </sheetViews>
  <sheetFormatPr defaultRowHeight="14.35" x14ac:dyDescent="0.5"/>
  <cols>
    <col min="1" max="1" width="8.76171875" customWidth="1"/>
    <col min="2" max="2" width="20.3515625" customWidth="1"/>
    <col min="3" max="3" width="16.76171875" bestFit="1" customWidth="1"/>
    <col min="4" max="4" width="10" style="1" customWidth="1"/>
    <col min="5" max="5" width="10.76171875" style="1" customWidth="1"/>
    <col min="6" max="12" width="17.52734375" style="1" customWidth="1"/>
  </cols>
  <sheetData>
    <row r="1" spans="1:12" s="3" customFormat="1" ht="15.7" x14ac:dyDescent="0.5">
      <c r="A1" s="2" t="s">
        <v>55</v>
      </c>
      <c r="D1" s="4"/>
      <c r="E1" s="4"/>
      <c r="F1" s="4"/>
      <c r="G1" s="4"/>
      <c r="H1" s="4"/>
      <c r="I1" s="4"/>
      <c r="J1" s="4"/>
      <c r="K1" s="4"/>
      <c r="L1" s="4"/>
    </row>
    <row r="2" spans="1:12" s="3" customFormat="1" ht="3.7" customHeight="1" x14ac:dyDescent="0.5">
      <c r="D2" s="4"/>
      <c r="E2" s="4"/>
      <c r="F2" s="4"/>
      <c r="G2" s="4"/>
      <c r="H2" s="4"/>
      <c r="I2" s="4"/>
      <c r="J2" s="4"/>
      <c r="K2" s="4"/>
      <c r="L2" s="4"/>
    </row>
    <row r="3" spans="1:12" s="5" customFormat="1" ht="82" thickBot="1" x14ac:dyDescent="0.55000000000000004">
      <c r="A3" s="9" t="s">
        <v>0</v>
      </c>
      <c r="B3" s="9" t="s">
        <v>1</v>
      </c>
      <c r="C3" s="9" t="s">
        <v>2</v>
      </c>
      <c r="D3" s="9" t="s">
        <v>3</v>
      </c>
      <c r="E3" s="9" t="s">
        <v>4</v>
      </c>
      <c r="F3" s="9" t="s">
        <v>5</v>
      </c>
      <c r="G3" s="10" t="s">
        <v>6</v>
      </c>
      <c r="H3" s="11" t="s">
        <v>7</v>
      </c>
      <c r="I3" s="11" t="s">
        <v>8</v>
      </c>
      <c r="J3" s="12" t="s">
        <v>9</v>
      </c>
      <c r="K3" s="12" t="s">
        <v>10</v>
      </c>
      <c r="L3" s="12" t="s">
        <v>11</v>
      </c>
    </row>
    <row r="4" spans="1:12" s="6" customFormat="1" x14ac:dyDescent="0.5">
      <c r="A4" s="24" t="s">
        <v>12</v>
      </c>
      <c r="B4" s="25"/>
      <c r="C4" s="15"/>
      <c r="D4" s="16">
        <v>106335</v>
      </c>
      <c r="E4" s="16">
        <v>86518</v>
      </c>
      <c r="F4" s="16">
        <v>85519</v>
      </c>
      <c r="G4" s="16">
        <v>999</v>
      </c>
      <c r="H4" s="16">
        <v>3</v>
      </c>
      <c r="I4" s="16">
        <v>0</v>
      </c>
      <c r="J4" s="16">
        <v>306</v>
      </c>
      <c r="K4" s="16">
        <v>0</v>
      </c>
      <c r="L4" s="17">
        <v>0</v>
      </c>
    </row>
    <row r="5" spans="1:12" x14ac:dyDescent="0.5">
      <c r="A5" s="18" t="str">
        <f>"100101"</f>
        <v>100101</v>
      </c>
      <c r="B5" s="7" t="s">
        <v>13</v>
      </c>
      <c r="C5" s="7" t="s">
        <v>14</v>
      </c>
      <c r="D5" s="8">
        <v>50130</v>
      </c>
      <c r="E5" s="8">
        <v>41510</v>
      </c>
      <c r="F5" s="8">
        <v>41257</v>
      </c>
      <c r="G5" s="8">
        <v>253</v>
      </c>
      <c r="H5" s="8">
        <v>0</v>
      </c>
      <c r="I5" s="8">
        <v>0</v>
      </c>
      <c r="J5" s="8">
        <v>142</v>
      </c>
      <c r="K5" s="8">
        <v>0</v>
      </c>
      <c r="L5" s="19">
        <v>0</v>
      </c>
    </row>
    <row r="6" spans="1:12" x14ac:dyDescent="0.5">
      <c r="A6" s="18" t="str">
        <f>"100102"</f>
        <v>100102</v>
      </c>
      <c r="B6" s="7" t="s">
        <v>16</v>
      </c>
      <c r="C6" s="7" t="s">
        <v>14</v>
      </c>
      <c r="D6" s="8">
        <v>12743</v>
      </c>
      <c r="E6" s="8">
        <v>10090</v>
      </c>
      <c r="F6" s="8">
        <v>9971</v>
      </c>
      <c r="G6" s="8">
        <v>119</v>
      </c>
      <c r="H6" s="8">
        <v>1</v>
      </c>
      <c r="I6" s="8">
        <v>0</v>
      </c>
      <c r="J6" s="8">
        <v>28</v>
      </c>
      <c r="K6" s="8">
        <v>0</v>
      </c>
      <c r="L6" s="19">
        <v>0</v>
      </c>
    </row>
    <row r="7" spans="1:12" x14ac:dyDescent="0.5">
      <c r="A7" s="18" t="str">
        <f>"100103"</f>
        <v>100103</v>
      </c>
      <c r="B7" s="7" t="s">
        <v>17</v>
      </c>
      <c r="C7" s="7" t="s">
        <v>14</v>
      </c>
      <c r="D7" s="8">
        <v>5212</v>
      </c>
      <c r="E7" s="8">
        <v>4219</v>
      </c>
      <c r="F7" s="8">
        <v>4070</v>
      </c>
      <c r="G7" s="8">
        <v>149</v>
      </c>
      <c r="H7" s="8">
        <v>0</v>
      </c>
      <c r="I7" s="8">
        <v>0</v>
      </c>
      <c r="J7" s="8">
        <v>15</v>
      </c>
      <c r="K7" s="8">
        <v>0</v>
      </c>
      <c r="L7" s="19">
        <v>0</v>
      </c>
    </row>
    <row r="8" spans="1:12" x14ac:dyDescent="0.5">
      <c r="A8" s="18" t="str">
        <f>"100104"</f>
        <v>100104</v>
      </c>
      <c r="B8" s="7" t="s">
        <v>18</v>
      </c>
      <c r="C8" s="7" t="s">
        <v>14</v>
      </c>
      <c r="D8" s="8">
        <v>7026</v>
      </c>
      <c r="E8" s="8">
        <v>5204</v>
      </c>
      <c r="F8" s="8">
        <v>5172</v>
      </c>
      <c r="G8" s="8">
        <v>32</v>
      </c>
      <c r="H8" s="8">
        <v>1</v>
      </c>
      <c r="I8" s="8">
        <v>0</v>
      </c>
      <c r="J8" s="8">
        <v>6</v>
      </c>
      <c r="K8" s="8">
        <v>0</v>
      </c>
      <c r="L8" s="19">
        <v>0</v>
      </c>
    </row>
    <row r="9" spans="1:12" x14ac:dyDescent="0.5">
      <c r="A9" s="18" t="str">
        <f>"100105"</f>
        <v>100105</v>
      </c>
      <c r="B9" s="7" t="s">
        <v>19</v>
      </c>
      <c r="C9" s="7" t="s">
        <v>14</v>
      </c>
      <c r="D9" s="8">
        <v>4388</v>
      </c>
      <c r="E9" s="8">
        <v>3573</v>
      </c>
      <c r="F9" s="8">
        <v>3468</v>
      </c>
      <c r="G9" s="8">
        <v>105</v>
      </c>
      <c r="H9" s="8">
        <v>0</v>
      </c>
      <c r="I9" s="8">
        <v>0</v>
      </c>
      <c r="J9" s="8">
        <v>6</v>
      </c>
      <c r="K9" s="8">
        <v>0</v>
      </c>
      <c r="L9" s="19">
        <v>0</v>
      </c>
    </row>
    <row r="10" spans="1:12" x14ac:dyDescent="0.5">
      <c r="A10" s="18" t="str">
        <f>"100106"</f>
        <v>100106</v>
      </c>
      <c r="B10" s="7" t="s">
        <v>20</v>
      </c>
      <c r="C10" s="7" t="s">
        <v>14</v>
      </c>
      <c r="D10" s="8">
        <v>4825</v>
      </c>
      <c r="E10" s="8">
        <v>3978</v>
      </c>
      <c r="F10" s="8">
        <v>3828</v>
      </c>
      <c r="G10" s="8">
        <v>150</v>
      </c>
      <c r="H10" s="8">
        <v>0</v>
      </c>
      <c r="I10" s="8">
        <v>0</v>
      </c>
      <c r="J10" s="8">
        <v>25</v>
      </c>
      <c r="K10" s="8">
        <v>0</v>
      </c>
      <c r="L10" s="19">
        <v>0</v>
      </c>
    </row>
    <row r="11" spans="1:12" x14ac:dyDescent="0.5">
      <c r="A11" s="18" t="str">
        <f>"100107"</f>
        <v>100107</v>
      </c>
      <c r="B11" s="7" t="s">
        <v>21</v>
      </c>
      <c r="C11" s="7" t="s">
        <v>14</v>
      </c>
      <c r="D11" s="8">
        <v>8000</v>
      </c>
      <c r="E11" s="8">
        <v>6526</v>
      </c>
      <c r="F11" s="8">
        <v>6414</v>
      </c>
      <c r="G11" s="8">
        <v>112</v>
      </c>
      <c r="H11" s="8">
        <v>0</v>
      </c>
      <c r="I11" s="8">
        <v>0</v>
      </c>
      <c r="J11" s="8">
        <v>17</v>
      </c>
      <c r="K11" s="8">
        <v>0</v>
      </c>
      <c r="L11" s="19">
        <v>0</v>
      </c>
    </row>
    <row r="12" spans="1:12" ht="14.7" thickBot="1" x14ac:dyDescent="0.55000000000000004">
      <c r="A12" s="20" t="str">
        <f>"100108"</f>
        <v>100108</v>
      </c>
      <c r="B12" s="21" t="s">
        <v>22</v>
      </c>
      <c r="C12" s="21" t="s">
        <v>14</v>
      </c>
      <c r="D12" s="22">
        <v>14011</v>
      </c>
      <c r="E12" s="22">
        <v>11418</v>
      </c>
      <c r="F12" s="22">
        <v>11339</v>
      </c>
      <c r="G12" s="22">
        <v>79</v>
      </c>
      <c r="H12" s="22">
        <v>1</v>
      </c>
      <c r="I12" s="22">
        <v>0</v>
      </c>
      <c r="J12" s="22">
        <v>67</v>
      </c>
      <c r="K12" s="22">
        <v>0</v>
      </c>
      <c r="L12" s="23">
        <v>0</v>
      </c>
    </row>
    <row r="13" spans="1:12" s="6" customFormat="1" x14ac:dyDescent="0.5">
      <c r="A13" s="24" t="s">
        <v>23</v>
      </c>
      <c r="B13" s="25"/>
      <c r="C13" s="15"/>
      <c r="D13" s="16">
        <v>88869</v>
      </c>
      <c r="E13" s="16">
        <v>71918</v>
      </c>
      <c r="F13" s="16">
        <v>70795</v>
      </c>
      <c r="G13" s="16">
        <v>1123</v>
      </c>
      <c r="H13" s="16">
        <v>2</v>
      </c>
      <c r="I13" s="16">
        <v>0</v>
      </c>
      <c r="J13" s="16">
        <v>281</v>
      </c>
      <c r="K13" s="16">
        <v>0</v>
      </c>
      <c r="L13" s="17">
        <v>0</v>
      </c>
    </row>
    <row r="14" spans="1:12" x14ac:dyDescent="0.5">
      <c r="A14" s="18" t="str">
        <f>"101001"</f>
        <v>101001</v>
      </c>
      <c r="B14" s="7" t="s">
        <v>24</v>
      </c>
      <c r="C14" s="7" t="s">
        <v>25</v>
      </c>
      <c r="D14" s="8">
        <v>4268</v>
      </c>
      <c r="E14" s="8">
        <v>3517</v>
      </c>
      <c r="F14" s="8">
        <v>3345</v>
      </c>
      <c r="G14" s="8">
        <v>172</v>
      </c>
      <c r="H14" s="8">
        <v>0</v>
      </c>
      <c r="I14" s="8">
        <v>0</v>
      </c>
      <c r="J14" s="8">
        <v>16</v>
      </c>
      <c r="K14" s="8">
        <v>0</v>
      </c>
      <c r="L14" s="19">
        <v>0</v>
      </c>
    </row>
    <row r="15" spans="1:12" x14ac:dyDescent="0.5">
      <c r="A15" s="18" t="str">
        <f>"101002"</f>
        <v>101002</v>
      </c>
      <c r="B15" s="7" t="s">
        <v>26</v>
      </c>
      <c r="C15" s="7" t="s">
        <v>25</v>
      </c>
      <c r="D15" s="8">
        <v>3942</v>
      </c>
      <c r="E15" s="8">
        <v>3180</v>
      </c>
      <c r="F15" s="8">
        <v>3113</v>
      </c>
      <c r="G15" s="8">
        <v>67</v>
      </c>
      <c r="H15" s="8">
        <v>0</v>
      </c>
      <c r="I15" s="8">
        <v>0</v>
      </c>
      <c r="J15" s="8">
        <v>11</v>
      </c>
      <c r="K15" s="8">
        <v>0</v>
      </c>
      <c r="L15" s="19">
        <v>0</v>
      </c>
    </row>
    <row r="16" spans="1:12" x14ac:dyDescent="0.5">
      <c r="A16" s="18" t="str">
        <f>"101003"</f>
        <v>101003</v>
      </c>
      <c r="B16" s="7" t="s">
        <v>27</v>
      </c>
      <c r="C16" s="7" t="s">
        <v>25</v>
      </c>
      <c r="D16" s="8">
        <v>8204</v>
      </c>
      <c r="E16" s="8">
        <v>6717</v>
      </c>
      <c r="F16" s="8">
        <v>6572</v>
      </c>
      <c r="G16" s="8">
        <v>145</v>
      </c>
      <c r="H16" s="8">
        <v>0</v>
      </c>
      <c r="I16" s="8">
        <v>0</v>
      </c>
      <c r="J16" s="8">
        <v>16</v>
      </c>
      <c r="K16" s="8">
        <v>0</v>
      </c>
      <c r="L16" s="19">
        <v>0</v>
      </c>
    </row>
    <row r="17" spans="1:12" x14ac:dyDescent="0.5">
      <c r="A17" s="18" t="str">
        <f>"101004"</f>
        <v>101004</v>
      </c>
      <c r="B17" s="7" t="s">
        <v>28</v>
      </c>
      <c r="C17" s="7" t="s">
        <v>25</v>
      </c>
      <c r="D17" s="8">
        <v>6072</v>
      </c>
      <c r="E17" s="8">
        <v>4773</v>
      </c>
      <c r="F17" s="8">
        <v>4747</v>
      </c>
      <c r="G17" s="8">
        <v>26</v>
      </c>
      <c r="H17" s="8">
        <v>0</v>
      </c>
      <c r="I17" s="8">
        <v>0</v>
      </c>
      <c r="J17" s="8">
        <v>16</v>
      </c>
      <c r="K17" s="8">
        <v>0</v>
      </c>
      <c r="L17" s="19">
        <v>0</v>
      </c>
    </row>
    <row r="18" spans="1:12" x14ac:dyDescent="0.5">
      <c r="A18" s="18" t="str">
        <f>"101005"</f>
        <v>101005</v>
      </c>
      <c r="B18" s="7" t="s">
        <v>29</v>
      </c>
      <c r="C18" s="7" t="s">
        <v>25</v>
      </c>
      <c r="D18" s="8">
        <v>3259</v>
      </c>
      <c r="E18" s="8">
        <v>2723</v>
      </c>
      <c r="F18" s="8">
        <v>2631</v>
      </c>
      <c r="G18" s="8">
        <v>92</v>
      </c>
      <c r="H18" s="8">
        <v>1</v>
      </c>
      <c r="I18" s="8">
        <v>0</v>
      </c>
      <c r="J18" s="8">
        <v>15</v>
      </c>
      <c r="K18" s="8">
        <v>0</v>
      </c>
      <c r="L18" s="19">
        <v>0</v>
      </c>
    </row>
    <row r="19" spans="1:12" x14ac:dyDescent="0.5">
      <c r="A19" s="18" t="str">
        <f>"101006"</f>
        <v>101006</v>
      </c>
      <c r="B19" s="7" t="s">
        <v>30</v>
      </c>
      <c r="C19" s="7" t="s">
        <v>25</v>
      </c>
      <c r="D19" s="8">
        <v>12419</v>
      </c>
      <c r="E19" s="8">
        <v>10055</v>
      </c>
      <c r="F19" s="8">
        <v>10000</v>
      </c>
      <c r="G19" s="8">
        <v>55</v>
      </c>
      <c r="H19" s="8">
        <v>0</v>
      </c>
      <c r="I19" s="8">
        <v>0</v>
      </c>
      <c r="J19" s="8">
        <v>30</v>
      </c>
      <c r="K19" s="8">
        <v>0</v>
      </c>
      <c r="L19" s="19">
        <v>0</v>
      </c>
    </row>
    <row r="20" spans="1:12" x14ac:dyDescent="0.5">
      <c r="A20" s="18" t="str">
        <f>"101007"</f>
        <v>101007</v>
      </c>
      <c r="B20" s="7" t="s">
        <v>31</v>
      </c>
      <c r="C20" s="7" t="s">
        <v>25</v>
      </c>
      <c r="D20" s="8">
        <v>3434</v>
      </c>
      <c r="E20" s="8">
        <v>2794</v>
      </c>
      <c r="F20" s="8">
        <v>2719</v>
      </c>
      <c r="G20" s="8">
        <v>75</v>
      </c>
      <c r="H20" s="8">
        <v>0</v>
      </c>
      <c r="I20" s="8">
        <v>0</v>
      </c>
      <c r="J20" s="8">
        <v>5</v>
      </c>
      <c r="K20" s="8">
        <v>0</v>
      </c>
      <c r="L20" s="19">
        <v>0</v>
      </c>
    </row>
    <row r="21" spans="1:12" x14ac:dyDescent="0.5">
      <c r="A21" s="18" t="str">
        <f>"101008"</f>
        <v>101008</v>
      </c>
      <c r="B21" s="7" t="s">
        <v>32</v>
      </c>
      <c r="C21" s="7" t="s">
        <v>25</v>
      </c>
      <c r="D21" s="8">
        <v>11974</v>
      </c>
      <c r="E21" s="8">
        <v>9614</v>
      </c>
      <c r="F21" s="8">
        <v>9522</v>
      </c>
      <c r="G21" s="8">
        <v>92</v>
      </c>
      <c r="H21" s="8">
        <v>0</v>
      </c>
      <c r="I21" s="8">
        <v>0</v>
      </c>
      <c r="J21" s="8">
        <v>79</v>
      </c>
      <c r="K21" s="8">
        <v>0</v>
      </c>
      <c r="L21" s="19">
        <v>0</v>
      </c>
    </row>
    <row r="22" spans="1:12" x14ac:dyDescent="0.5">
      <c r="A22" s="18" t="str">
        <f>"101009"</f>
        <v>101009</v>
      </c>
      <c r="B22" s="7" t="s">
        <v>33</v>
      </c>
      <c r="C22" s="7" t="s">
        <v>25</v>
      </c>
      <c r="D22" s="8">
        <v>15899</v>
      </c>
      <c r="E22" s="8">
        <v>13017</v>
      </c>
      <c r="F22" s="8">
        <v>12800</v>
      </c>
      <c r="G22" s="8">
        <v>217</v>
      </c>
      <c r="H22" s="8">
        <v>0</v>
      </c>
      <c r="I22" s="8">
        <v>0</v>
      </c>
      <c r="J22" s="8">
        <v>41</v>
      </c>
      <c r="K22" s="8">
        <v>0</v>
      </c>
      <c r="L22" s="19">
        <v>0</v>
      </c>
    </row>
    <row r="23" spans="1:12" x14ac:dyDescent="0.5">
      <c r="A23" s="18" t="str">
        <f>"101010"</f>
        <v>101010</v>
      </c>
      <c r="B23" s="7" t="s">
        <v>34</v>
      </c>
      <c r="C23" s="7" t="s">
        <v>25</v>
      </c>
      <c r="D23" s="8">
        <v>11676</v>
      </c>
      <c r="E23" s="8">
        <v>9362</v>
      </c>
      <c r="F23" s="8">
        <v>9297</v>
      </c>
      <c r="G23" s="8">
        <v>65</v>
      </c>
      <c r="H23" s="8">
        <v>0</v>
      </c>
      <c r="I23" s="8">
        <v>0</v>
      </c>
      <c r="J23" s="8">
        <v>34</v>
      </c>
      <c r="K23" s="8">
        <v>0</v>
      </c>
      <c r="L23" s="19">
        <v>0</v>
      </c>
    </row>
    <row r="24" spans="1:12" ht="14.7" thickBot="1" x14ac:dyDescent="0.55000000000000004">
      <c r="A24" s="20" t="str">
        <f>"101011"</f>
        <v>101011</v>
      </c>
      <c r="B24" s="21" t="s">
        <v>35</v>
      </c>
      <c r="C24" s="21" t="s">
        <v>25</v>
      </c>
      <c r="D24" s="22">
        <v>7722</v>
      </c>
      <c r="E24" s="22">
        <v>6166</v>
      </c>
      <c r="F24" s="22">
        <v>6049</v>
      </c>
      <c r="G24" s="22">
        <v>117</v>
      </c>
      <c r="H24" s="22">
        <v>1</v>
      </c>
      <c r="I24" s="22">
        <v>0</v>
      </c>
      <c r="J24" s="22">
        <v>18</v>
      </c>
      <c r="K24" s="22">
        <v>0</v>
      </c>
      <c r="L24" s="23">
        <v>0</v>
      </c>
    </row>
    <row r="25" spans="1:12" s="6" customFormat="1" x14ac:dyDescent="0.5">
      <c r="A25" s="24" t="s">
        <v>36</v>
      </c>
      <c r="B25" s="25"/>
      <c r="C25" s="15"/>
      <c r="D25" s="16">
        <v>103981</v>
      </c>
      <c r="E25" s="16">
        <v>86778</v>
      </c>
      <c r="F25" s="16">
        <v>85415</v>
      </c>
      <c r="G25" s="16">
        <v>1363</v>
      </c>
      <c r="H25" s="16">
        <v>2</v>
      </c>
      <c r="I25" s="16">
        <v>0</v>
      </c>
      <c r="J25" s="16">
        <v>257</v>
      </c>
      <c r="K25" s="16">
        <v>0</v>
      </c>
      <c r="L25" s="17">
        <v>0</v>
      </c>
    </row>
    <row r="26" spans="1:12" x14ac:dyDescent="0.5">
      <c r="A26" s="18" t="str">
        <f>"101201"</f>
        <v>101201</v>
      </c>
      <c r="B26" s="7" t="s">
        <v>37</v>
      </c>
      <c r="C26" s="7" t="s">
        <v>38</v>
      </c>
      <c r="D26" s="8">
        <v>40509</v>
      </c>
      <c r="E26" s="8">
        <v>34381</v>
      </c>
      <c r="F26" s="8">
        <v>34027</v>
      </c>
      <c r="G26" s="8">
        <v>354</v>
      </c>
      <c r="H26" s="8">
        <v>1</v>
      </c>
      <c r="I26" s="8">
        <v>0</v>
      </c>
      <c r="J26" s="8">
        <v>80</v>
      </c>
      <c r="K26" s="8">
        <v>0</v>
      </c>
      <c r="L26" s="19">
        <v>0</v>
      </c>
    </row>
    <row r="27" spans="1:12" x14ac:dyDescent="0.5">
      <c r="A27" s="18" t="str">
        <f>"101202"</f>
        <v>101202</v>
      </c>
      <c r="B27" s="7" t="s">
        <v>39</v>
      </c>
      <c r="C27" s="7" t="s">
        <v>38</v>
      </c>
      <c r="D27" s="8">
        <v>4389</v>
      </c>
      <c r="E27" s="8">
        <v>3518</v>
      </c>
      <c r="F27" s="8">
        <v>3451</v>
      </c>
      <c r="G27" s="8">
        <v>67</v>
      </c>
      <c r="H27" s="8">
        <v>0</v>
      </c>
      <c r="I27" s="8">
        <v>0</v>
      </c>
      <c r="J27" s="8">
        <v>6</v>
      </c>
      <c r="K27" s="8">
        <v>0</v>
      </c>
      <c r="L27" s="19">
        <v>0</v>
      </c>
    </row>
    <row r="28" spans="1:12" x14ac:dyDescent="0.5">
      <c r="A28" s="18" t="str">
        <f>"101203"</f>
        <v>101203</v>
      </c>
      <c r="B28" s="7" t="s">
        <v>40</v>
      </c>
      <c r="C28" s="7" t="s">
        <v>38</v>
      </c>
      <c r="D28" s="8">
        <v>5683</v>
      </c>
      <c r="E28" s="8">
        <v>4759</v>
      </c>
      <c r="F28" s="8">
        <v>4701</v>
      </c>
      <c r="G28" s="8">
        <v>58</v>
      </c>
      <c r="H28" s="8">
        <v>0</v>
      </c>
      <c r="I28" s="8">
        <v>0</v>
      </c>
      <c r="J28" s="8">
        <v>20</v>
      </c>
      <c r="K28" s="8">
        <v>0</v>
      </c>
      <c r="L28" s="19">
        <v>0</v>
      </c>
    </row>
    <row r="29" spans="1:12" x14ac:dyDescent="0.5">
      <c r="A29" s="18" t="str">
        <f>"101204"</f>
        <v>101204</v>
      </c>
      <c r="B29" s="7" t="s">
        <v>41</v>
      </c>
      <c r="C29" s="7" t="s">
        <v>38</v>
      </c>
      <c r="D29" s="8">
        <v>5595</v>
      </c>
      <c r="E29" s="8">
        <v>4624</v>
      </c>
      <c r="F29" s="8">
        <v>4504</v>
      </c>
      <c r="G29" s="8">
        <v>120</v>
      </c>
      <c r="H29" s="8">
        <v>0</v>
      </c>
      <c r="I29" s="8">
        <v>0</v>
      </c>
      <c r="J29" s="8">
        <v>11</v>
      </c>
      <c r="K29" s="8">
        <v>0</v>
      </c>
      <c r="L29" s="19">
        <v>0</v>
      </c>
    </row>
    <row r="30" spans="1:12" x14ac:dyDescent="0.5">
      <c r="A30" s="18" t="str">
        <f>"101205"</f>
        <v>101205</v>
      </c>
      <c r="B30" s="7" t="s">
        <v>42</v>
      </c>
      <c r="C30" s="7" t="s">
        <v>38</v>
      </c>
      <c r="D30" s="8">
        <v>5584</v>
      </c>
      <c r="E30" s="8">
        <v>4622</v>
      </c>
      <c r="F30" s="8">
        <v>4524</v>
      </c>
      <c r="G30" s="8">
        <v>98</v>
      </c>
      <c r="H30" s="8">
        <v>0</v>
      </c>
      <c r="I30" s="8">
        <v>0</v>
      </c>
      <c r="J30" s="8">
        <v>10</v>
      </c>
      <c r="K30" s="8">
        <v>0</v>
      </c>
      <c r="L30" s="19">
        <v>0</v>
      </c>
    </row>
    <row r="31" spans="1:12" x14ac:dyDescent="0.5">
      <c r="A31" s="18" t="str">
        <f>"101206"</f>
        <v>101206</v>
      </c>
      <c r="B31" s="7" t="s">
        <v>43</v>
      </c>
      <c r="C31" s="7" t="s">
        <v>38</v>
      </c>
      <c r="D31" s="8">
        <v>4277</v>
      </c>
      <c r="E31" s="8">
        <v>3500</v>
      </c>
      <c r="F31" s="8">
        <v>3435</v>
      </c>
      <c r="G31" s="8">
        <v>65</v>
      </c>
      <c r="H31" s="8">
        <v>0</v>
      </c>
      <c r="I31" s="8">
        <v>0</v>
      </c>
      <c r="J31" s="8">
        <v>8</v>
      </c>
      <c r="K31" s="8">
        <v>0</v>
      </c>
      <c r="L31" s="19">
        <v>0</v>
      </c>
    </row>
    <row r="32" spans="1:12" x14ac:dyDescent="0.5">
      <c r="A32" s="18" t="str">
        <f>"101207"</f>
        <v>101207</v>
      </c>
      <c r="B32" s="7" t="s">
        <v>44</v>
      </c>
      <c r="C32" s="7" t="s">
        <v>38</v>
      </c>
      <c r="D32" s="8">
        <v>4313</v>
      </c>
      <c r="E32" s="8">
        <v>3586</v>
      </c>
      <c r="F32" s="8">
        <v>3501</v>
      </c>
      <c r="G32" s="8">
        <v>85</v>
      </c>
      <c r="H32" s="8">
        <v>0</v>
      </c>
      <c r="I32" s="8">
        <v>0</v>
      </c>
      <c r="J32" s="8">
        <v>6</v>
      </c>
      <c r="K32" s="8">
        <v>0</v>
      </c>
      <c r="L32" s="19">
        <v>0</v>
      </c>
    </row>
    <row r="33" spans="1:12" x14ac:dyDescent="0.5">
      <c r="A33" s="18" t="str">
        <f>"101208"</f>
        <v>101208</v>
      </c>
      <c r="B33" s="7" t="s">
        <v>45</v>
      </c>
      <c r="C33" s="7" t="s">
        <v>38</v>
      </c>
      <c r="D33" s="8">
        <v>4021</v>
      </c>
      <c r="E33" s="8">
        <v>3276</v>
      </c>
      <c r="F33" s="8">
        <v>3248</v>
      </c>
      <c r="G33" s="8">
        <v>28</v>
      </c>
      <c r="H33" s="8">
        <v>0</v>
      </c>
      <c r="I33" s="8">
        <v>0</v>
      </c>
      <c r="J33" s="8">
        <v>10</v>
      </c>
      <c r="K33" s="8">
        <v>0</v>
      </c>
      <c r="L33" s="19">
        <v>0</v>
      </c>
    </row>
    <row r="34" spans="1:12" x14ac:dyDescent="0.5">
      <c r="A34" s="18" t="str">
        <f>"101209"</f>
        <v>101209</v>
      </c>
      <c r="B34" s="7" t="s">
        <v>46</v>
      </c>
      <c r="C34" s="7" t="s">
        <v>38</v>
      </c>
      <c r="D34" s="8">
        <v>4640</v>
      </c>
      <c r="E34" s="8">
        <v>3761</v>
      </c>
      <c r="F34" s="8">
        <v>3719</v>
      </c>
      <c r="G34" s="8">
        <v>42</v>
      </c>
      <c r="H34" s="8">
        <v>1</v>
      </c>
      <c r="I34" s="8">
        <v>0</v>
      </c>
      <c r="J34" s="8">
        <v>40</v>
      </c>
      <c r="K34" s="8">
        <v>0</v>
      </c>
      <c r="L34" s="19">
        <v>0</v>
      </c>
    </row>
    <row r="35" spans="1:12" x14ac:dyDescent="0.5">
      <c r="A35" s="18" t="str">
        <f>"101210"</f>
        <v>101210</v>
      </c>
      <c r="B35" s="7" t="s">
        <v>47</v>
      </c>
      <c r="C35" s="7" t="s">
        <v>38</v>
      </c>
      <c r="D35" s="8">
        <v>4005</v>
      </c>
      <c r="E35" s="8">
        <v>3297</v>
      </c>
      <c r="F35" s="8">
        <v>3173</v>
      </c>
      <c r="G35" s="8">
        <v>124</v>
      </c>
      <c r="H35" s="8">
        <v>0</v>
      </c>
      <c r="I35" s="8">
        <v>0</v>
      </c>
      <c r="J35" s="8">
        <v>8</v>
      </c>
      <c r="K35" s="8">
        <v>0</v>
      </c>
      <c r="L35" s="19">
        <v>0</v>
      </c>
    </row>
    <row r="36" spans="1:12" x14ac:dyDescent="0.5">
      <c r="A36" s="18" t="str">
        <f>"101211"</f>
        <v>101211</v>
      </c>
      <c r="B36" s="7" t="s">
        <v>48</v>
      </c>
      <c r="C36" s="7" t="s">
        <v>38</v>
      </c>
      <c r="D36" s="8">
        <v>6578</v>
      </c>
      <c r="E36" s="8">
        <v>5466</v>
      </c>
      <c r="F36" s="8">
        <v>5362</v>
      </c>
      <c r="G36" s="8">
        <v>104</v>
      </c>
      <c r="H36" s="8">
        <v>0</v>
      </c>
      <c r="I36" s="8">
        <v>0</v>
      </c>
      <c r="J36" s="8">
        <v>8</v>
      </c>
      <c r="K36" s="8">
        <v>0</v>
      </c>
      <c r="L36" s="19">
        <v>0</v>
      </c>
    </row>
    <row r="37" spans="1:12" x14ac:dyDescent="0.5">
      <c r="A37" s="18" t="str">
        <f>"101212"</f>
        <v>101212</v>
      </c>
      <c r="B37" s="7" t="s">
        <v>49</v>
      </c>
      <c r="C37" s="7" t="s">
        <v>38</v>
      </c>
      <c r="D37" s="8">
        <v>5280</v>
      </c>
      <c r="E37" s="8">
        <v>4358</v>
      </c>
      <c r="F37" s="8">
        <v>4333</v>
      </c>
      <c r="G37" s="8">
        <v>25</v>
      </c>
      <c r="H37" s="8">
        <v>0</v>
      </c>
      <c r="I37" s="8">
        <v>0</v>
      </c>
      <c r="J37" s="8">
        <v>17</v>
      </c>
      <c r="K37" s="8">
        <v>0</v>
      </c>
      <c r="L37" s="19">
        <v>0</v>
      </c>
    </row>
    <row r="38" spans="1:12" x14ac:dyDescent="0.5">
      <c r="A38" s="18" t="str">
        <f>"101213"</f>
        <v>101213</v>
      </c>
      <c r="B38" s="7" t="s">
        <v>50</v>
      </c>
      <c r="C38" s="7" t="s">
        <v>38</v>
      </c>
      <c r="D38" s="8">
        <v>4316</v>
      </c>
      <c r="E38" s="8">
        <v>3586</v>
      </c>
      <c r="F38" s="8">
        <v>3466</v>
      </c>
      <c r="G38" s="8">
        <v>120</v>
      </c>
      <c r="H38" s="8">
        <v>0</v>
      </c>
      <c r="I38" s="8">
        <v>0</v>
      </c>
      <c r="J38" s="8">
        <v>11</v>
      </c>
      <c r="K38" s="8">
        <v>0</v>
      </c>
      <c r="L38" s="19">
        <v>0</v>
      </c>
    </row>
    <row r="39" spans="1:12" ht="14.7" thickBot="1" x14ac:dyDescent="0.55000000000000004">
      <c r="A39" s="20" t="str">
        <f>"101214"</f>
        <v>101214</v>
      </c>
      <c r="B39" s="21" t="s">
        <v>51</v>
      </c>
      <c r="C39" s="21" t="s">
        <v>38</v>
      </c>
      <c r="D39" s="22">
        <v>4791</v>
      </c>
      <c r="E39" s="22">
        <v>4044</v>
      </c>
      <c r="F39" s="22">
        <v>3971</v>
      </c>
      <c r="G39" s="22">
        <v>73</v>
      </c>
      <c r="H39" s="22">
        <v>0</v>
      </c>
      <c r="I39" s="22">
        <v>0</v>
      </c>
      <c r="J39" s="22">
        <v>22</v>
      </c>
      <c r="K39" s="22">
        <v>0</v>
      </c>
      <c r="L39" s="23">
        <v>0</v>
      </c>
    </row>
    <row r="40" spans="1:12" s="6" customFormat="1" x14ac:dyDescent="0.5">
      <c r="A40" s="24" t="s">
        <v>52</v>
      </c>
      <c r="B40" s="25"/>
      <c r="C40" s="15"/>
      <c r="D40" s="16"/>
      <c r="E40" s="16"/>
      <c r="F40" s="16"/>
      <c r="G40" s="16"/>
      <c r="H40" s="16"/>
      <c r="I40" s="16"/>
      <c r="J40" s="16"/>
      <c r="K40" s="16"/>
      <c r="L40" s="17"/>
    </row>
    <row r="41" spans="1:12" ht="14.7" thickBot="1" x14ac:dyDescent="0.55000000000000004">
      <c r="A41" s="20" t="str">
        <f>"106201"</f>
        <v>106201</v>
      </c>
      <c r="B41" s="21" t="s">
        <v>53</v>
      </c>
      <c r="C41" s="21" t="s">
        <v>15</v>
      </c>
      <c r="D41" s="22">
        <v>63483</v>
      </c>
      <c r="E41" s="22">
        <v>53145</v>
      </c>
      <c r="F41" s="22">
        <v>52532</v>
      </c>
      <c r="G41" s="22">
        <v>613</v>
      </c>
      <c r="H41" s="22">
        <v>2</v>
      </c>
      <c r="I41" s="22">
        <v>0</v>
      </c>
      <c r="J41" s="22">
        <v>153</v>
      </c>
      <c r="K41" s="22">
        <v>0</v>
      </c>
      <c r="L41" s="23">
        <v>0</v>
      </c>
    </row>
    <row r="42" spans="1:12" s="6" customFormat="1" x14ac:dyDescent="0.5">
      <c r="A42" s="13" t="s">
        <v>54</v>
      </c>
      <c r="B42" s="13"/>
      <c r="C42" s="13"/>
      <c r="D42" s="14">
        <v>362668</v>
      </c>
      <c r="E42" s="14">
        <v>298359</v>
      </c>
      <c r="F42" s="14">
        <v>294261</v>
      </c>
      <c r="G42" s="14">
        <v>4098</v>
      </c>
      <c r="H42" s="14">
        <v>9</v>
      </c>
      <c r="I42" s="14">
        <v>0</v>
      </c>
      <c r="J42" s="14">
        <v>997</v>
      </c>
      <c r="K42" s="14">
        <v>0</v>
      </c>
      <c r="L42" s="14">
        <v>0</v>
      </c>
    </row>
  </sheetData>
  <mergeCells count="4">
    <mergeCell ref="A4:B4"/>
    <mergeCell ref="A13:B13"/>
    <mergeCell ref="A25:B25"/>
    <mergeCell ref="A40:B40"/>
  </mergeCells>
  <pageMargins left="0.7" right="0.7" top="0.75" bottom="0.75" header="0.3" footer="0.3"/>
  <pageSetup paperSize="8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rejestr_wyborcow_2025_kw_4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Artur Teresik</cp:lastModifiedBy>
  <cp:lastPrinted>2026-01-14T08:50:50Z</cp:lastPrinted>
  <dcterms:created xsi:type="dcterms:W3CDTF">2026-01-14T08:41:35Z</dcterms:created>
  <dcterms:modified xsi:type="dcterms:W3CDTF">2026-01-14T08:51:21Z</dcterms:modified>
</cp:coreProperties>
</file>